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0" windowWidth="13170" windowHeight="11760" tabRatio="698" firstSheet="1" activeTab="7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</sheets>
  <definedNames>
    <definedName name="_xlnm.Print_Area" localSheetId="2">'бер'!$A$1:$AG$99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<sst xmlns="http://schemas.openxmlformats.org/spreadsheetml/2006/main" count="832" uniqueCount="69">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</sst>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24" borderId="10" xfId="0" applyFont="1" applyFill="1" applyBorder="1" applyAlignment="1">
      <alignment wrapText="1"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left" wrapText="1" indent="1"/>
    </xf>
    <xf numFmtId="196" fontId="10" fillId="24" borderId="10" xfId="0" applyNumberFormat="1" applyFont="1" applyFill="1" applyBorder="1" applyAlignment="1">
      <alignment horizontal="right"/>
    </xf>
    <xf numFmtId="0" fontId="20" fillId="24" borderId="10" xfId="0" applyFont="1" applyFill="1" applyBorder="1" applyAlignment="1">
      <alignment wrapText="1"/>
    </xf>
    <xf numFmtId="196" fontId="21" fillId="24" borderId="10" xfId="0" applyNumberFormat="1" applyFont="1" applyFill="1" applyBorder="1" applyAlignment="1">
      <alignment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wrapText="1" indent="1"/>
    </xf>
    <xf numFmtId="196" fontId="10" fillId="24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45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53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57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60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62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66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.75">
      <c r="A10" s="77" t="s">
        <v>4</v>
      </c>
      <c r="B10" s="78">
        <f>13353.2-200</f>
        <v>13153.2</v>
      </c>
      <c r="C10" s="78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.75">
      <c r="A11" s="79" t="s">
        <v>5</v>
      </c>
      <c r="B11" s="78">
        <f>12774.2-0.2</f>
        <v>12774</v>
      </c>
      <c r="C11" s="78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.75">
      <c r="A12" s="79" t="s">
        <v>2</v>
      </c>
      <c r="B12" s="80">
        <f>67.6-265.4</f>
        <v>-197.79999999999998</v>
      </c>
      <c r="C12" s="78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.75" hidden="1">
      <c r="A13" s="79" t="s">
        <v>16</v>
      </c>
      <c r="B13" s="78"/>
      <c r="C13" s="78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9" t="s">
        <v>23</v>
      </c>
      <c r="B14" s="78">
        <f aca="true" t="shared" si="2" ref="B14:AD14">B10-B11-B12</f>
        <v>577.0000000000007</v>
      </c>
      <c r="C14" s="78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78">
        <f>29051.9+0.5-20</f>
        <v>29032.4</v>
      </c>
      <c r="C15" s="78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81" t="s">
        <v>38</v>
      </c>
      <c r="B16" s="82">
        <f>9733.4+45</f>
        <v>9778.4</v>
      </c>
      <c r="C16" s="82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.75">
      <c r="A17" s="79" t="s">
        <v>5</v>
      </c>
      <c r="B17" s="78">
        <f>22985.1+230</f>
        <v>23215.1</v>
      </c>
      <c r="C17" s="78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.75">
      <c r="A18" s="79" t="s">
        <v>3</v>
      </c>
      <c r="B18" s="78">
        <v>3.5</v>
      </c>
      <c r="C18" s="78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.75">
      <c r="A19" s="79" t="s">
        <v>1</v>
      </c>
      <c r="B19" s="78">
        <v>656.5</v>
      </c>
      <c r="C19" s="78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.75">
      <c r="A20" s="79" t="s">
        <v>2</v>
      </c>
      <c r="B20" s="78">
        <f>2177.1-45.3</f>
        <v>2131.7999999999997</v>
      </c>
      <c r="C20" s="78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.75">
      <c r="A21" s="79" t="s">
        <v>16</v>
      </c>
      <c r="B21" s="78">
        <f>946.5-230</f>
        <v>716.5</v>
      </c>
      <c r="C21" s="78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.75" hidden="1">
      <c r="A22" s="79" t="s">
        <v>15</v>
      </c>
      <c r="B22" s="83"/>
      <c r="C22" s="78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9" t="s">
        <v>23</v>
      </c>
      <c r="B23" s="78">
        <f aca="true" t="shared" si="4" ref="B23:AD23">B15-B17-B18-B19-B20-B21-B22</f>
        <v>2309.000000000003</v>
      </c>
      <c r="C23" s="78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78">
        <v>33135.2</v>
      </c>
      <c r="C24" s="78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81" t="s">
        <v>39</v>
      </c>
      <c r="B25" s="82">
        <v>19856.4</v>
      </c>
      <c r="C25" s="82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.75" hidden="1">
      <c r="A26" s="79" t="s">
        <v>5</v>
      </c>
      <c r="B26" s="78"/>
      <c r="C26" s="78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9" t="s">
        <v>3</v>
      </c>
      <c r="B27" s="78"/>
      <c r="C27" s="78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9" t="s">
        <v>1</v>
      </c>
      <c r="B28" s="78"/>
      <c r="C28" s="78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9" t="s">
        <v>2</v>
      </c>
      <c r="B29" s="78"/>
      <c r="C29" s="78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9" t="s">
        <v>16</v>
      </c>
      <c r="B30" s="78"/>
      <c r="C30" s="78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9" t="s">
        <v>15</v>
      </c>
      <c r="B31" s="78"/>
      <c r="C31" s="78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9" t="s">
        <v>23</v>
      </c>
      <c r="B32" s="78">
        <f aca="true" t="shared" si="5" ref="B32:AD32">B24</f>
        <v>33135.2</v>
      </c>
      <c r="C32" s="78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78">
        <v>1247.7</v>
      </c>
      <c r="C33" s="78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.75">
      <c r="A34" s="79" t="s">
        <v>5</v>
      </c>
      <c r="B34" s="78">
        <f>221.2</f>
        <v>221.2</v>
      </c>
      <c r="C34" s="78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.75">
      <c r="A35" s="79" t="s">
        <v>1</v>
      </c>
      <c r="B35" s="78">
        <v>0</v>
      </c>
      <c r="C35" s="78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.75">
      <c r="A36" s="79" t="s">
        <v>2</v>
      </c>
      <c r="B36" s="83">
        <v>3.8</v>
      </c>
      <c r="C36" s="78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.75">
      <c r="A37" s="79" t="s">
        <v>16</v>
      </c>
      <c r="B37" s="78">
        <v>1000</v>
      </c>
      <c r="C37" s="78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79" t="s">
        <v>15</v>
      </c>
      <c r="B38" s="78"/>
      <c r="C38" s="78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9" t="s">
        <v>23</v>
      </c>
      <c r="B39" s="78">
        <f aca="true" t="shared" si="7" ref="B39:AD39">B33-B34-B36-B38-B37-B35</f>
        <v>22.700000000000045</v>
      </c>
      <c r="C39" s="78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78">
        <v>993.2</v>
      </c>
      <c r="C40" s="78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.75">
      <c r="A41" s="79" t="s">
        <v>5</v>
      </c>
      <c r="B41" s="78">
        <v>952.1</v>
      </c>
      <c r="C41" s="78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.75">
      <c r="A42" s="79" t="s">
        <v>3</v>
      </c>
      <c r="B42" s="78">
        <v>0</v>
      </c>
      <c r="C42" s="78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9" t="s">
        <v>1</v>
      </c>
      <c r="B43" s="78">
        <v>8</v>
      </c>
      <c r="C43" s="78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79" t="s">
        <v>2</v>
      </c>
      <c r="B44" s="78">
        <v>5.4</v>
      </c>
      <c r="C44" s="78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.75" hidden="1">
      <c r="A45" s="79" t="s">
        <v>15</v>
      </c>
      <c r="B45" s="78"/>
      <c r="C45" s="78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9" t="s">
        <v>23</v>
      </c>
      <c r="B46" s="78">
        <f aca="true" t="shared" si="10" ref="B46:AD46">B40-B41-B42-B43-B44-B45</f>
        <v>27.700000000000024</v>
      </c>
      <c r="C46" s="78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80">
        <f>804.1+8.7+13.1</f>
        <v>825.9000000000001</v>
      </c>
      <c r="C47" s="78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.75">
      <c r="A48" s="79" t="s">
        <v>5</v>
      </c>
      <c r="B48" s="78">
        <v>0</v>
      </c>
      <c r="C48" s="78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.75">
      <c r="A49" s="79" t="s">
        <v>16</v>
      </c>
      <c r="B49" s="78">
        <f>631.4+8.7+13-20</f>
        <v>633.1</v>
      </c>
      <c r="C49" s="78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30" hidden="1">
      <c r="A50" s="84" t="s">
        <v>34</v>
      </c>
      <c r="B50" s="78"/>
      <c r="C50" s="78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5" t="s">
        <v>23</v>
      </c>
      <c r="B51" s="78">
        <f aca="true" t="shared" si="11" ref="B51:AD51">B47-B48-B49</f>
        <v>192.80000000000007</v>
      </c>
      <c r="C51" s="78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78">
        <f>5645.4+165-200+149.8-50+0.1</f>
        <v>5710.3</v>
      </c>
      <c r="C52" s="78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9" t="s">
        <v>2</v>
      </c>
      <c r="B53" s="78">
        <v>748.8</v>
      </c>
      <c r="C53" s="78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.75">
      <c r="A54" s="77" t="s">
        <v>9</v>
      </c>
      <c r="B54" s="83">
        <f>2543.1-58.9</f>
        <v>2484.2</v>
      </c>
      <c r="C54" s="78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.75">
      <c r="A55" s="79" t="s">
        <v>5</v>
      </c>
      <c r="B55" s="78">
        <v>2001.9</v>
      </c>
      <c r="C55" s="78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9" t="s">
        <v>1</v>
      </c>
      <c r="B56" s="78"/>
      <c r="C56" s="78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9" t="s">
        <v>2</v>
      </c>
      <c r="B57" s="80">
        <f>30-1.4</f>
        <v>28.6</v>
      </c>
      <c r="C57" s="78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.75">
      <c r="A58" s="79" t="s">
        <v>16</v>
      </c>
      <c r="B58" s="80">
        <v>0</v>
      </c>
      <c r="C58" s="78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9" t="s">
        <v>15</v>
      </c>
      <c r="B59" s="78"/>
      <c r="C59" s="78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9" t="s">
        <v>23</v>
      </c>
      <c r="B60" s="78">
        <f aca="true" t="shared" si="13" ref="B60:AD60">B54-B55-B57-B59-B56-B58</f>
        <v>453.6999999999997</v>
      </c>
      <c r="C60" s="78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78">
        <v>464.3</v>
      </c>
      <c r="C61" s="78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78">
        <f>1330.4+18.9</f>
        <v>1349.3000000000002</v>
      </c>
      <c r="C62" s="78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.75">
      <c r="A63" s="79" t="s">
        <v>5</v>
      </c>
      <c r="B63" s="78">
        <f>988.1-60.1</f>
        <v>928</v>
      </c>
      <c r="C63" s="78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.75" hidden="1">
      <c r="A64" s="79" t="s">
        <v>3</v>
      </c>
      <c r="B64" s="78"/>
      <c r="C64" s="78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9" t="s">
        <v>1</v>
      </c>
      <c r="B65" s="78">
        <v>51.4</v>
      </c>
      <c r="C65" s="78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.75">
      <c r="A66" s="79" t="s">
        <v>2</v>
      </c>
      <c r="B66" s="78">
        <v>13.5</v>
      </c>
      <c r="C66" s="78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.75">
      <c r="A67" s="79" t="s">
        <v>16</v>
      </c>
      <c r="B67" s="78">
        <v>43.2</v>
      </c>
      <c r="C67" s="78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.75">
      <c r="A68" s="79" t="s">
        <v>23</v>
      </c>
      <c r="B68" s="78">
        <f aca="true" t="shared" si="16" ref="B68:AD68">B62-B63-B66-B67-B65-B64</f>
        <v>313.2000000000002</v>
      </c>
      <c r="C68" s="78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1.5">
      <c r="A69" s="77" t="s">
        <v>46</v>
      </c>
      <c r="B69" s="78">
        <f>3109.6-200+200</f>
        <v>3109.6</v>
      </c>
      <c r="C69" s="78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.75" hidden="1">
      <c r="A70" s="77" t="s">
        <v>32</v>
      </c>
      <c r="B70" s="78"/>
      <c r="C70" s="78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78">
        <f>824.9+34.9+1.1</f>
        <v>860.9</v>
      </c>
      <c r="C71" s="86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78">
        <f>2663+100.1</f>
        <v>2763.1</v>
      </c>
      <c r="C89" s="78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.7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.7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.7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2.7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15" sqref="J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67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0</v>
      </c>
      <c r="C7" s="72">
        <v>29202.3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6459.1</v>
      </c>
      <c r="C8" s="40">
        <v>110304.9</v>
      </c>
      <c r="D8" s="43">
        <v>6459.1</v>
      </c>
      <c r="E8" s="55"/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156640.50000000003</v>
      </c>
      <c r="C9" s="24">
        <f t="shared" si="0"/>
        <v>121168.29999999997</v>
      </c>
      <c r="D9" s="24">
        <f t="shared" si="0"/>
        <v>6459.099999999999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6459.099999999999</v>
      </c>
      <c r="AG9" s="50">
        <f>AG10+AG15+AG24+AG33+AG47+AG52+AG54+AG61+AG62+AG71+AG72+AG76+AG88+AG81+AG83+AG82+AG69+AG89+AG91+AG90+AG70+AG40+AG92</f>
        <v>271349.69999999995</v>
      </c>
      <c r="AH9" s="49"/>
      <c r="AI9" s="49"/>
    </row>
    <row r="10" spans="1:33" ht="15.75">
      <c r="A10" s="77" t="s">
        <v>4</v>
      </c>
      <c r="B10" s="78">
        <v>13114.9</v>
      </c>
      <c r="C10" s="78">
        <v>24463</v>
      </c>
      <c r="D10" s="22">
        <v>348</v>
      </c>
      <c r="E10" s="22"/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348</v>
      </c>
      <c r="AG10" s="27">
        <f>B10+C10-AF10</f>
        <v>37229.9</v>
      </c>
    </row>
    <row r="11" spans="1:33" ht="15.75">
      <c r="A11" s="79" t="s">
        <v>5</v>
      </c>
      <c r="B11" s="78">
        <v>12385.1</v>
      </c>
      <c r="C11" s="78">
        <v>22277.8</v>
      </c>
      <c r="D11" s="22">
        <v>336.3</v>
      </c>
      <c r="E11" s="22"/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336.3</v>
      </c>
      <c r="AG11" s="27">
        <f>B11+C11-AF11</f>
        <v>34326.6</v>
      </c>
    </row>
    <row r="12" spans="1:33" ht="15.75">
      <c r="A12" s="79" t="s">
        <v>2</v>
      </c>
      <c r="B12" s="80">
        <v>67.6</v>
      </c>
      <c r="C12" s="78">
        <v>181.3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248.9</v>
      </c>
    </row>
    <row r="13" spans="1:33" ht="15.75" hidden="1">
      <c r="A13" s="79" t="s">
        <v>16</v>
      </c>
      <c r="B13" s="78"/>
      <c r="C13" s="78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9" t="s">
        <v>23</v>
      </c>
      <c r="B14" s="78">
        <f aca="true" t="shared" si="2" ref="B14:AD14">B10-B11-B12</f>
        <v>662.1999999999992</v>
      </c>
      <c r="C14" s="78">
        <f t="shared" si="2"/>
        <v>2003.9000000000008</v>
      </c>
      <c r="D14" s="22">
        <f t="shared" si="2"/>
        <v>11.699999999999989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11.699999999999989</v>
      </c>
      <c r="AG14" s="27">
        <f>AG10-AG11-AG12-AG13</f>
        <v>2654.400000000003</v>
      </c>
    </row>
    <row r="15" spans="1:33" ht="15" customHeight="1">
      <c r="A15" s="77" t="s">
        <v>6</v>
      </c>
      <c r="B15" s="78">
        <v>24457.5</v>
      </c>
      <c r="C15" s="78">
        <v>39557.5</v>
      </c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0</v>
      </c>
      <c r="AG15" s="27">
        <f aca="true" t="shared" si="3" ref="AG15:AG31">B15+C15-AF15</f>
        <v>64015</v>
      </c>
    </row>
    <row r="16" spans="1:34" s="70" customFormat="1" ht="15" customHeight="1">
      <c r="A16" s="81" t="s">
        <v>38</v>
      </c>
      <c r="B16" s="82">
        <v>7786.7</v>
      </c>
      <c r="C16" s="82">
        <v>20102.8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27889.5</v>
      </c>
      <c r="AH16" s="75"/>
    </row>
    <row r="17" spans="1:34" ht="15.75">
      <c r="A17" s="79" t="s">
        <v>5</v>
      </c>
      <c r="B17" s="78">
        <v>19615.4</v>
      </c>
      <c r="C17" s="78">
        <v>25968.2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45583.600000000006</v>
      </c>
      <c r="AH17" s="6"/>
    </row>
    <row r="18" spans="1:35" ht="15.75">
      <c r="A18" s="79" t="s">
        <v>3</v>
      </c>
      <c r="B18" s="78">
        <v>1</v>
      </c>
      <c r="C18" s="78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29.8</v>
      </c>
      <c r="AH18" s="6"/>
      <c r="AI18" s="6"/>
    </row>
    <row r="19" spans="1:33" ht="15.75">
      <c r="A19" s="79" t="s">
        <v>1</v>
      </c>
      <c r="B19" s="78">
        <v>1088.4</v>
      </c>
      <c r="C19" s="78">
        <v>771.5</v>
      </c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1859.9</v>
      </c>
    </row>
    <row r="20" spans="1:33" ht="15.75">
      <c r="A20" s="79" t="s">
        <v>2</v>
      </c>
      <c r="B20" s="78">
        <v>664.8</v>
      </c>
      <c r="C20" s="78">
        <v>7028.1</v>
      </c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7692.900000000001</v>
      </c>
    </row>
    <row r="21" spans="1:33" ht="15.75">
      <c r="A21" s="79" t="s">
        <v>16</v>
      </c>
      <c r="B21" s="78">
        <v>735.6</v>
      </c>
      <c r="C21" s="78">
        <v>388.8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1124.4</v>
      </c>
    </row>
    <row r="22" spans="1:33" ht="15.75" hidden="1">
      <c r="A22" s="79" t="s">
        <v>15</v>
      </c>
      <c r="B22" s="83"/>
      <c r="C22" s="78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9" t="s">
        <v>23</v>
      </c>
      <c r="B23" s="78">
        <f aca="true" t="shared" si="4" ref="B23:AD23">B15-B17-B18-B19-B20-B21-B22</f>
        <v>2352.299999999999</v>
      </c>
      <c r="C23" s="78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7724.399999999998</v>
      </c>
    </row>
    <row r="24" spans="1:36" ht="15" customHeight="1">
      <c r="A24" s="77" t="s">
        <v>7</v>
      </c>
      <c r="B24" s="78">
        <v>27450.4</v>
      </c>
      <c r="C24" s="78">
        <v>18695.8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46146.2</v>
      </c>
      <c r="AJ24" s="6"/>
    </row>
    <row r="25" spans="1:34" s="70" customFormat="1" ht="15" customHeight="1">
      <c r="A25" s="81" t="s">
        <v>39</v>
      </c>
      <c r="B25" s="82">
        <v>19856.5</v>
      </c>
      <c r="C25" s="82">
        <v>3324.5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23181</v>
      </c>
      <c r="AH25" s="75"/>
    </row>
    <row r="26" spans="1:34" ht="15.75" hidden="1">
      <c r="A26" s="79" t="s">
        <v>5</v>
      </c>
      <c r="B26" s="78"/>
      <c r="C26" s="78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9" t="s">
        <v>3</v>
      </c>
      <c r="B27" s="78"/>
      <c r="C27" s="78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9" t="s">
        <v>1</v>
      </c>
      <c r="B28" s="78"/>
      <c r="C28" s="78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9" t="s">
        <v>2</v>
      </c>
      <c r="B29" s="78"/>
      <c r="C29" s="78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9" t="s">
        <v>16</v>
      </c>
      <c r="B30" s="78"/>
      <c r="C30" s="78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9" t="s">
        <v>15</v>
      </c>
      <c r="B31" s="78"/>
      <c r="C31" s="78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9" t="s">
        <v>23</v>
      </c>
      <c r="B32" s="78">
        <f aca="true" t="shared" si="5" ref="B32:AD32">B24</f>
        <v>27450.4</v>
      </c>
      <c r="C32" s="78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</f>
        <v>46146.2</v>
      </c>
    </row>
    <row r="33" spans="1:33" ht="15" customHeight="1">
      <c r="A33" s="77" t="s">
        <v>8</v>
      </c>
      <c r="B33" s="78">
        <v>1881</v>
      </c>
      <c r="C33" s="78">
        <v>2356.5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4237.5</v>
      </c>
    </row>
    <row r="34" spans="1:33" ht="15.75">
      <c r="A34" s="79" t="s">
        <v>5</v>
      </c>
      <c r="B34" s="78">
        <v>220.3</v>
      </c>
      <c r="C34" s="78">
        <v>42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262.3</v>
      </c>
    </row>
    <row r="35" spans="1:33" ht="15.75">
      <c r="A35" s="79" t="s">
        <v>1</v>
      </c>
      <c r="B35" s="78">
        <v>0</v>
      </c>
      <c r="C35" s="78">
        <v>152.8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152.8</v>
      </c>
    </row>
    <row r="36" spans="1:33" ht="15.75">
      <c r="A36" s="79" t="s">
        <v>2</v>
      </c>
      <c r="B36" s="83">
        <v>3.9</v>
      </c>
      <c r="C36" s="78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15.200000000000001</v>
      </c>
    </row>
    <row r="37" spans="1:33" ht="15.75">
      <c r="A37" s="79" t="s">
        <v>16</v>
      </c>
      <c r="B37" s="78">
        <v>1582.6</v>
      </c>
      <c r="C37" s="78">
        <v>2034.7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3617.3</v>
      </c>
    </row>
    <row r="38" spans="1:33" ht="15.75" hidden="1">
      <c r="A38" s="79" t="s">
        <v>15</v>
      </c>
      <c r="B38" s="78"/>
      <c r="C38" s="78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9" t="s">
        <v>23</v>
      </c>
      <c r="B39" s="78">
        <f aca="true" t="shared" si="7" ref="B39:AD39">B33-B34-B36-B38-B37-B35</f>
        <v>74.20000000000005</v>
      </c>
      <c r="C39" s="78">
        <f t="shared" si="7"/>
        <v>115.69999999999976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189.89999999999964</v>
      </c>
    </row>
    <row r="40" spans="1:33" ht="15" customHeight="1">
      <c r="A40" s="77" t="s">
        <v>29</v>
      </c>
      <c r="B40" s="78">
        <v>971.5</v>
      </c>
      <c r="C40" s="78">
        <v>209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1180.5</v>
      </c>
    </row>
    <row r="41" spans="1:34" ht="15.75">
      <c r="A41" s="79" t="s">
        <v>5</v>
      </c>
      <c r="B41" s="78">
        <v>937.5</v>
      </c>
      <c r="C41" s="78">
        <v>74.6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1012.1</v>
      </c>
      <c r="AH41" s="6"/>
    </row>
    <row r="42" spans="1:33" ht="15.75">
      <c r="A42" s="79" t="s">
        <v>3</v>
      </c>
      <c r="B42" s="78">
        <v>0</v>
      </c>
      <c r="C42" s="78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9" t="s">
        <v>1</v>
      </c>
      <c r="B43" s="78">
        <v>0</v>
      </c>
      <c r="C43" s="78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9" t="s">
        <v>2</v>
      </c>
      <c r="B44" s="78">
        <v>5</v>
      </c>
      <c r="C44" s="78">
        <v>104.4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109.4</v>
      </c>
    </row>
    <row r="45" spans="1:33" ht="15.75" hidden="1">
      <c r="A45" s="79" t="s">
        <v>15</v>
      </c>
      <c r="B45" s="78"/>
      <c r="C45" s="78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9" t="s">
        <v>23</v>
      </c>
      <c r="B46" s="78">
        <f aca="true" t="shared" si="10" ref="B46:AD46">B40-B41-B42-B43-B44-B45</f>
        <v>29</v>
      </c>
      <c r="C46" s="78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47.89999999999998</v>
      </c>
    </row>
    <row r="47" spans="1:33" ht="17.25" customHeight="1">
      <c r="A47" s="77" t="s">
        <v>43</v>
      </c>
      <c r="B47" s="80">
        <v>1186.7</v>
      </c>
      <c r="C47" s="78">
        <v>1924.1</v>
      </c>
      <c r="D47" s="22">
        <v>-2.4</v>
      </c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-2.4</v>
      </c>
      <c r="AG47" s="27">
        <f>B47+C47-AF47</f>
        <v>3113.2000000000003</v>
      </c>
    </row>
    <row r="48" spans="1:33" ht="15.75">
      <c r="A48" s="79" t="s">
        <v>5</v>
      </c>
      <c r="B48" s="78">
        <v>39</v>
      </c>
      <c r="C48" s="78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59.3</v>
      </c>
    </row>
    <row r="49" spans="1:33" ht="15.75">
      <c r="A49" s="79" t="s">
        <v>16</v>
      </c>
      <c r="B49" s="78">
        <v>977.1</v>
      </c>
      <c r="C49" s="78">
        <v>1542.6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2519.7</v>
      </c>
    </row>
    <row r="50" spans="1:33" ht="30" hidden="1">
      <c r="A50" s="84" t="s">
        <v>34</v>
      </c>
      <c r="B50" s="78"/>
      <c r="C50" s="78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5" t="s">
        <v>23</v>
      </c>
      <c r="B51" s="78">
        <f aca="true" t="shared" si="11" ref="B51:AD51">B47-B48-B49</f>
        <v>170.60000000000002</v>
      </c>
      <c r="C51" s="78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-2.4</v>
      </c>
      <c r="AG51" s="27">
        <f>AG47-AG49-AG48</f>
        <v>534.2000000000005</v>
      </c>
    </row>
    <row r="52" spans="1:33" ht="15" customHeight="1">
      <c r="A52" s="77" t="s">
        <v>0</v>
      </c>
      <c r="B52" s="78">
        <v>6015.3</v>
      </c>
      <c r="C52" s="78">
        <v>1296</v>
      </c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0</v>
      </c>
      <c r="AG52" s="27">
        <f aca="true" t="shared" si="12" ref="AG52:AG59">B52+C52-AF52</f>
        <v>7311.3</v>
      </c>
    </row>
    <row r="53" spans="1:33" ht="15" customHeight="1">
      <c r="A53" s="79" t="s">
        <v>2</v>
      </c>
      <c r="B53" s="78">
        <v>943.1</v>
      </c>
      <c r="C53" s="78">
        <v>128.9</v>
      </c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1072</v>
      </c>
    </row>
    <row r="54" spans="1:34" ht="15.75">
      <c r="A54" s="77" t="s">
        <v>9</v>
      </c>
      <c r="B54" s="83">
        <v>3562.5</v>
      </c>
      <c r="C54" s="78">
        <v>2159.5</v>
      </c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0</v>
      </c>
      <c r="AG54" s="22">
        <f t="shared" si="12"/>
        <v>5722</v>
      </c>
      <c r="AH54" s="6"/>
    </row>
    <row r="55" spans="1:34" ht="15.75">
      <c r="A55" s="79" t="s">
        <v>5</v>
      </c>
      <c r="B55" s="78">
        <v>2923.8</v>
      </c>
      <c r="C55" s="78">
        <v>1394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4317.8</v>
      </c>
      <c r="AH55" s="6"/>
    </row>
    <row r="56" spans="1:34" ht="15" customHeight="1" hidden="1">
      <c r="A56" s="79" t="s">
        <v>1</v>
      </c>
      <c r="B56" s="78"/>
      <c r="C56" s="78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9" t="s">
        <v>2</v>
      </c>
      <c r="B57" s="80">
        <v>30.7</v>
      </c>
      <c r="C57" s="78">
        <v>92.3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123</v>
      </c>
    </row>
    <row r="58" spans="1:33" ht="15.75">
      <c r="A58" s="79" t="s">
        <v>16</v>
      </c>
      <c r="B58" s="80">
        <v>0</v>
      </c>
      <c r="C58" s="78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9" t="s">
        <v>15</v>
      </c>
      <c r="B59" s="78"/>
      <c r="C59" s="78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9" t="s">
        <v>23</v>
      </c>
      <c r="B60" s="78">
        <f aca="true" t="shared" si="13" ref="B60:AD60">B54-B55-B57-B59-B56-B58</f>
        <v>607.9999999999998</v>
      </c>
      <c r="C60" s="78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1281.1999999999998</v>
      </c>
    </row>
    <row r="61" spans="1:33" ht="15" customHeight="1">
      <c r="A61" s="77" t="s">
        <v>10</v>
      </c>
      <c r="B61" s="78">
        <v>103.1</v>
      </c>
      <c r="C61" s="78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697.8000000000001</v>
      </c>
    </row>
    <row r="62" spans="1:33" ht="15" customHeight="1">
      <c r="A62" s="77" t="s">
        <v>11</v>
      </c>
      <c r="B62" s="78">
        <v>977.6</v>
      </c>
      <c r="C62" s="78">
        <v>847.5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1825.1</v>
      </c>
    </row>
    <row r="63" spans="1:34" ht="15.75">
      <c r="A63" s="79" t="s">
        <v>5</v>
      </c>
      <c r="B63" s="78">
        <v>599.8</v>
      </c>
      <c r="C63" s="78">
        <v>387.9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987.6999999999999</v>
      </c>
      <c r="AH63" s="64"/>
    </row>
    <row r="64" spans="1:34" ht="15.75" hidden="1">
      <c r="A64" s="79" t="s">
        <v>3</v>
      </c>
      <c r="B64" s="78"/>
      <c r="C64" s="78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9" t="s">
        <v>1</v>
      </c>
      <c r="B65" s="78">
        <v>60.5</v>
      </c>
      <c r="C65" s="78">
        <v>119.3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179.8</v>
      </c>
      <c r="AH65" s="6"/>
    </row>
    <row r="66" spans="1:33" ht="15.75">
      <c r="A66" s="79" t="s">
        <v>2</v>
      </c>
      <c r="B66" s="78">
        <v>12.3</v>
      </c>
      <c r="C66" s="78">
        <v>79.6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91.89999999999999</v>
      </c>
    </row>
    <row r="67" spans="1:33" ht="15.75">
      <c r="A67" s="79" t="s">
        <v>16</v>
      </c>
      <c r="B67" s="78">
        <v>43.2</v>
      </c>
      <c r="C67" s="78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49.7</v>
      </c>
    </row>
    <row r="68" spans="1:33" ht="15.75">
      <c r="A68" s="79" t="s">
        <v>23</v>
      </c>
      <c r="B68" s="78">
        <f aca="true" t="shared" si="16" ref="B68:AD68">B62-B63-B66-B67-B65-B64</f>
        <v>261.80000000000007</v>
      </c>
      <c r="C68" s="78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516</v>
      </c>
    </row>
    <row r="69" spans="1:33" ht="31.5">
      <c r="A69" s="77" t="s">
        <v>46</v>
      </c>
      <c r="B69" s="78">
        <v>3233</v>
      </c>
      <c r="C69" s="78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3320.5</v>
      </c>
    </row>
    <row r="70" spans="1:33" ht="15.75" hidden="1">
      <c r="A70" s="77" t="s">
        <v>32</v>
      </c>
      <c r="B70" s="78"/>
      <c r="C70" s="78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78">
        <v>824.9</v>
      </c>
      <c r="C71" s="86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975.8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744.1</v>
      </c>
      <c r="C72" s="22">
        <v>4325.7</v>
      </c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5069.8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1108.3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341</v>
      </c>
    </row>
    <row r="76" spans="1:33" s="11" customFormat="1" ht="15.75">
      <c r="A76" s="12" t="s">
        <v>49</v>
      </c>
      <c r="B76" s="22">
        <v>227.8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356</v>
      </c>
    </row>
    <row r="77" spans="1:33" s="11" customFormat="1" ht="15.75">
      <c r="A77" s="3" t="s">
        <v>5</v>
      </c>
      <c r="B77" s="22">
        <v>121.1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123.1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6.3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1332.5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78">
        <v>5519</v>
      </c>
      <c r="C89" s="78">
        <v>2131.4</v>
      </c>
      <c r="D89" s="22">
        <v>306.6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306.6</v>
      </c>
      <c r="AG89" s="22">
        <f t="shared" si="17"/>
        <v>7343.799999999999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v>63734.1</v>
      </c>
      <c r="C92" s="22">
        <v>20126.7</v>
      </c>
      <c r="D92" s="22">
        <v>5806.9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5806.9</v>
      </c>
      <c r="AG92" s="22">
        <f t="shared" si="17"/>
        <v>78053.90000000001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156640.50000000003</v>
      </c>
      <c r="C94" s="42">
        <f t="shared" si="18"/>
        <v>121168.29999999997</v>
      </c>
      <c r="D94" s="42">
        <f t="shared" si="18"/>
        <v>6459.099999999999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6459.099999999999</v>
      </c>
      <c r="AG94" s="58">
        <f>AG10+AG15+AG24+AG33+AG47+AG52+AG54+AG61+AG62+AG69+AG71+AG72+AG76+AG81+AG82+AG83+AG88+AG89+AG90+AG91+AG70+AG40+AG92</f>
        <v>271349.69999999995</v>
      </c>
    </row>
    <row r="95" spans="1:33" ht="15.75">
      <c r="A95" s="3" t="s">
        <v>5</v>
      </c>
      <c r="B95" s="22">
        <f aca="true" t="shared" si="19" ref="B95:AD95">B11+B17+B26+B34+B55+B63+B73+B41+B77+B48</f>
        <v>36842</v>
      </c>
      <c r="C95" s="22">
        <f t="shared" si="19"/>
        <v>50166.8</v>
      </c>
      <c r="D95" s="22">
        <f t="shared" si="19"/>
        <v>336.3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336.3</v>
      </c>
      <c r="AG95" s="27">
        <f>B95+C95-AF95</f>
        <v>86672.5</v>
      </c>
    </row>
    <row r="96" spans="1:33" ht="15.75">
      <c r="A96" s="3" t="s">
        <v>2</v>
      </c>
      <c r="B96" s="22">
        <f aca="true" t="shared" si="20" ref="B96:AD96">B12+B20+B29+B36+B57+B66+B44+B80+B74+B53</f>
        <v>1828.5</v>
      </c>
      <c r="C96" s="22">
        <f t="shared" si="20"/>
        <v>8639.4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0</v>
      </c>
      <c r="AG96" s="27">
        <f>B96+C96-AF96</f>
        <v>10467.9</v>
      </c>
    </row>
    <row r="97" spans="1:33" ht="15.7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29.8</v>
      </c>
    </row>
    <row r="98" spans="1:33" ht="15.75">
      <c r="A98" s="3" t="s">
        <v>1</v>
      </c>
      <c r="B98" s="22">
        <f aca="true" t="shared" si="22" ref="B98:AD98">B19+B28+B65+B35+B43+B56+B79</f>
        <v>1148.9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2203.6</v>
      </c>
    </row>
    <row r="99" spans="1:33" ht="15.75">
      <c r="A99" s="3" t="s">
        <v>16</v>
      </c>
      <c r="B99" s="22">
        <f aca="true" t="shared" si="23" ref="B99:X99">B21+B30+B49+B37+B58+B13+B75+B67</f>
        <v>3395.3</v>
      </c>
      <c r="C99" s="22">
        <f t="shared" si="23"/>
        <v>4256.8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0</v>
      </c>
      <c r="AG99" s="27">
        <f>B99+C99-AF99</f>
        <v>7652.1</v>
      </c>
    </row>
    <row r="100" spans="1:33" ht="12.75">
      <c r="A100" s="1" t="s">
        <v>35</v>
      </c>
      <c r="B100" s="2">
        <f aca="true" t="shared" si="25" ref="B100:AD100">B94-B95-B96-B97-B98-B99</f>
        <v>113424.80000000003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6122.799999999999</v>
      </c>
      <c r="AG100" s="2">
        <f>AG94-AG95-AG96-AG97-AG98-AG99</f>
        <v>164323.79999999996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2017-08-01T08:14:38Z</cp:lastPrinted>
  <dcterms:created xsi:type="dcterms:W3CDTF">2002-11-05T08:53:00Z</dcterms:created>
  <dcterms:modified xsi:type="dcterms:W3CDTF">2017-08-02T05:39:45Z</dcterms:modified>
  <cp:category/>
  <cp:version/>
  <cp:contentType/>
  <cp:contentStatus/>
</cp:coreProperties>
</file>